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bookViews>
    <workbookView xWindow="0" yWindow="0" windowWidth="24000" windowHeight="14000"/>
  </bookViews>
  <sheets>
    <sheet name="Pre-Bid Multipliers &amp; O&amp;P" sheetId="1" r:id="rId1"/>
    <sheet name="7 Change Order Shield Riders" sheetId="2" r:id="rId2"/>
    <sheet name="AIA Schedule of Values (SOV)" sheetId="3" r:id="rId3"/>
  </sheets>
</workbook>
</file>

<file path=xl/styles.xml><?xml version="1.0" encoding="utf-8"?>
<styleSheet xmlns="http://schemas.openxmlformats.org/spreadsheetml/2006/main">
  <numFmts count="3">
    <numFmt numFmtId="164" formatCode="$#,##0.00"/>
    <numFmt numFmtId="165" formatCode="0.0%"/>
    <numFmt numFmtId="166" formatCode="$#,##0"/>
  </numFmts>
  <fonts count="6">
    <font>
      <name val="Segoe UI"/>
      <sz val="10"/>
      <color rgb="FF0F172A"/>
    </font>
    <font>
      <name val="Segoe UI"/>
      <sz val="14"/>
      <b/>
      <color rgb="FFFFFFFF"/>
    </font>
    <font>
      <name val="Segoe UI"/>
      <sz val="11"/>
      <b/>
      <color rgb="FF0F172A"/>
    </font>
    <font>
      <name val="Segoe UI"/>
      <sz val="10"/>
      <b/>
      <color rgb="FFFFFFFF"/>
    </font>
    <font>
      <name val="Segoe UI"/>
      <sz val="10"/>
      <i/>
      <color rgb="FF64748B"/>
    </font>
    <font>
      <name val="Segoe UI"/>
      <sz val="11"/>
      <b/>
      <color rgb="FF0284C7"/>
    </font>
  </fonts>
  <fills count="7">
    <fill>
      <patternFill patternType="none"/>
    </fill>
    <fill>
      <patternFill patternType="gray125"/>
    </fill>
    <fill>
      <patternFill patternType="solid">
        <fgColor rgb="FF0F172A"/>
      </patternFill>
    </fill>
    <!-- Dark Navy Banner -->
    <fill>
      <patternFill patternType="solid">
        <fgColor rgb="FF0284C7"/>
      </patternFill>
    </fill>
    <!-- Sky Blue Header -->
    <fill>
      <patternFill patternType="solid">
        <fgColor rgb="FFF8FAFC"/>
      </patternFill>
    </fill>
    <!-- Light Row Fill -->
    <fill>
      <patternFill patternType="solid">
        <fgColor rgb="FFF0FDF4"/>
      </patternFill>
    </fill>
    <!-- Emerald Highlight Fill -->
    <fill>
      <patternFill patternType="solid">
        <fgColor rgb="FF047857"/>
      </patternFill>
    </fill>
    <!-- Forest Green Banner -->
  </fills>
  <borders count="3">
    <border>
      <left/>
      <right/>
      <top/>
      <bottom/>
    </border>
    <border>
      <left style="thin">
        <color rgb="FFE2E8F0"/>
      </left>
      <right style="thin">
        <color rgb="FFE2E8F0"/>
      </right>
      <top style="thin">
        <color rgb="FFE2E8F0"/>
      </top>
      <bottom style="thin">
        <color rgb="FFE2E8F0"/>
      </bottom>
    </border>
    <border>
      <top style="thin">
        <color rgb="FF0F172A"/>
      </top>
      <bottom style="double">
        <color rgb="FF0F172A"/>
      </bottom>
    </border>
  </borders>
  <cellStyleXfs count="1">
    <xf numFmtId="0" fontId="0" fillId="0" borderId="0"/>
  </cellStyleXfs>
  <cellXfs count="9">
    <xf numFmtId="0" fontId="0" fillId="0" borderId="1" xfId="0"/>
    <!-- 0: Regular -->
    <xf numFmtId="0" fontId="1" fillId="2" borderId="0" xfId="0" applyAlignment="1">
      <alignment horizontal="left" vertical="center"/>
    </xf>
    <!-- 1: Big Header Navy -->
    <xf numFmtId="0" fontId="3" fillId="3" borderId="1" xfId="0" applyAlignment="1">
      <alignment horizontal="center" vertical="center" wrapText="1"/>
    </xf>
    <!-- 2: Table Header Blue -->
    <xf numFmtId="164" fontId="0" fillId="0" borderId="1" xfId="0" applyAlignment="1">
      <alignment horizontal="right"/>
    </xf>
    <!-- 3: Currency -->
    <xf numFmtId="165" fontId="0" fillId="0" borderId="1" xfId="0" applyAlignment="1">
      <alignment horizontal="right"/>
    </xf>
    <!-- 4: Percentage -->
    <xf numFmtId="164" fontId="2" fillId="5" borderId="1" xfId="0" applyAlignment="1">
      <alignment horizontal="right"/>
    </xf>
    <!-- 5: Currency Bold Highlight -->
    <xf numFmtId="0" fontId="2" fillId="0" borderId="1" xfId="0"/>
    <!-- 6: Bold text -->
    <xf numFmtId="0" fontId="4" fillId="0" borderId="0"/>
    <!-- 7: Italic muted -->
    <xf numFmtId="0" fontId="3" fillId="6" borderId="1" xfId="0" applyAlignment="1">
      <alignment horizontal="center" vertical="center"/>
    </xf>
    <!-- 8: Header Green -->
  </cellXf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s>
</file>

<file path=xl/worksheets/sheet1.xml><?xml version="1.0" encoding="utf-8"?>
<worksheet xmlns="http://schemas.openxmlformats.org/spreadsheetml/2006/main">
  <cols>
    <col min="1" max="1" width="16" customWidth="1"/>
    <col min="2" max="2" width="50" customWidth="1"/>
    <col min="3" max="3" width="20" customWidth="1"/>
    <col min="4" max="4" width="24" customWidth="1"/>
    <col min="5" max="5" width="24" customWidth="1"/>
  </cols>
  <sheetData>
    <row r="1" ht="32" customHeight="1">
      <c r="A1" t="inlineStr" s="1">
        <is>
          <t>TOOLSVAULT COMMERCIAL SUBCONTRACTOR BID CALCULATOR (2026/2027)</t>
        </is>
      </c>
    </row>
    <row r="2" ht="20" customHeight="1">
      <c r="A2" t="inlineStr" s="7">
        <is>
          <t>Official Labor Burden Multiplier, Equipment Depreciation &amp; Institutional Markup Engine</t>
        </is>
      </c>
    </row>
    <row r="3" ht="14"/>
    <row r="4" ht="24" customHeight="1">
      <c r="A4" t="inlineStr" s="2">
        <is>
          <t>SECTION 1: STATUTORY LABOR BURDEN MULTIPLIER</t>
        </is>
      </c>
      <c r="B4" t="inlineStr" s="2">
        <is>
          <t>STATUTORY COMPONENT</t>
        </is>
      </c>
      <c r="C4" t="inlineStr" s="2">
        <is>
          <t>BASE HOURLY ($)</t>
        </is>
      </c>
      <c r="D4" t="inlineStr" s="2">
        <is>
          <t>RATE / %</t>
        </is>
      </c>
      <c r="E4" t="inlineStr" s="2">
        <is>
          <t>BURDEN COST ($/HR)</t>
        </is>
      </c>
    </row>
    <row r="5" ht="20">
      <c r="A5" t="inlineStr" s="0">
        <is>
          <t>L-01</t>
        </is>
      </c>
      <c r="B5" t="inlineStr" s="0">
        <is>
          <t>Base Journeyman Trade Wage</t>
        </is>
      </c>
      <c r="C5" s="3">
        <v>48.0</v>
      </c>
      <c r="D5" s="4">
        <v>1.0</v>
      </c>
      <c r="E5" s="3">
        <f>C5*1.00</f>
      </c>
    </row>
    <row r="6" ht="20">
      <c r="A6" t="inlineStr" s="0">
        <is>
          <t>L-02</t>
        </is>
      </c>
      <c r="B6" t="inlineStr" s="0">
        <is>
          <t>FICA / Social Security &amp; Medicare</t>
        </is>
      </c>
      <c r="C6" s="3">
        <v>48.0</v>
      </c>
      <c r="D6" s="4">
        <v>0.0765</v>
      </c>
      <c r="E6" s="3">
        <f>C6*D6</f>
      </c>
    </row>
    <row r="7" ht="20">
      <c r="A7" t="inlineStr" s="0">
        <is>
          <t>L-03</t>
        </is>
      </c>
      <c r="B7" t="inlineStr" s="0">
        <is>
          <t>Federal &amp; State Unemployment (FUTA/SUTA)</t>
        </is>
      </c>
      <c r="C7" s="3">
        <v>48.0</v>
      </c>
      <c r="D7" s="4">
        <v>0.0385</v>
      </c>
      <c r="E7" s="3">
        <f>C7*D7</f>
      </c>
    </row>
    <row r="8" ht="20">
      <c r="A8" t="inlineStr" s="0">
        <is>
          <t>L-04</t>
        </is>
      </c>
      <c r="B8" t="inlineStr" s="0">
        <is>
          <t>Commercial Workers Compensation (Trade Code)</t>
        </is>
      </c>
      <c r="C8" s="3">
        <v>48.0</v>
      </c>
      <c r="D8" s="4">
        <v>0.112</v>
      </c>
      <c r="E8" s="3">
        <f>C8*D8</f>
      </c>
    </row>
    <row r="9" ht="20">
      <c r="A9" t="inlineStr" s="0">
        <is>
          <t>L-05</t>
        </is>
      </c>
      <c r="B9" t="inlineStr" s="0">
        <is>
          <t>Commercial General Liability (CGL) Allocation</t>
        </is>
      </c>
      <c r="C9" s="3">
        <v>48.0</v>
      </c>
      <c r="D9" s="4">
        <v>0.045</v>
      </c>
      <c r="E9" s="3">
        <f>C9*D9</f>
      </c>
    </row>
    <row r="10" ht="20">
      <c r="A10" t="inlineStr" s="0">
        <is>
          <t>L-06</t>
        </is>
      </c>
      <c r="B10" t="inlineStr" s="0">
        <is>
          <t>Health &amp; Welfare / Apprenticeship Training Fund</t>
        </is>
      </c>
      <c r="C10" s="3">
        <v>48.0</v>
      </c>
      <c r="D10" s="4">
        <v>0.053</v>
      </c>
      <c r="E10" s="3">
        <f>C10*D10</f>
      </c>
    </row>
    <row r="11" ht="22" customHeight="1">
      <c r="A11" t="inlineStr" s="6">
        <is>
          <t>TOTAL</t>
        </is>
      </c>
      <c r="B11" t="inlineStr" s="6">
        <is>
          <t>TOTAL FULLY BURDENED TRADE LABOR HOURLY RATE</t>
        </is>
      </c>
      <c r="C11" s="3">
        <v>48.0</v>
      </c>
      <c r="D11" s="4">
        <f>SUM(D6:D10)</f>
      </c>
      <c r="E11" s="5">
        <f>SUM(E5:E10)</f>
      </c>
    </row>
    <row r="12" ht="14"/>
    <row r="13" ht="24" customHeight="1">
      <c r="A13" t="inlineStr" s="2">
        <is>
          <t>SECTION 2: DIRECT SCOPE TAKEOFF QUANTITIES</t>
        </is>
      </c>
      <c r="B13" t="inlineStr" s="2">
        <is>
          <t>DIRECT COST ELEMENT</t>
        </is>
      </c>
      <c r="C13" t="inlineStr" s="2">
        <is>
          <t>QUANTITY</t>
        </is>
      </c>
      <c r="D13" t="inlineStr" s="2">
        <is>
          <t>UNIT RATE ($)</t>
        </is>
      </c>
      <c r="E13" t="inlineStr" s="2">
        <is>
          <t>EXTENDED TOTAL ($)</t>
        </is>
      </c>
    </row>
    <row r="14" ht="20">
      <c r="A14" t="inlineStr" s="0">
        <is>
          <t>D-01</t>
        </is>
      </c>
      <c r="B14" t="inlineStr" s="0">
        <is>
          <t>Trade Installation Labor Hours (Journeyman Blend)</t>
        </is>
      </c>
      <c r="C14" s="0">
        <v>360</v>
      </c>
      <c r="D14" s="3">
        <f>E11</f>
      </c>
      <c r="E14" s="3">
        <f>C14*D14</f>
      </c>
    </row>
    <row r="15" ht="20">
      <c r="A15" t="inlineStr" s="0">
        <is>
          <t>D-02</t>
        </is>
      </c>
      <c r="B15" t="inlineStr" s="0">
        <is>
          <t>Direct Trade Materials &amp; Fabricated Assemblies</t>
        </is>
      </c>
      <c r="C15" s="0">
        <v>1</v>
      </c>
      <c r="D15" s="3">
        <v>23450.0</v>
      </c>
      <c r="E15" s="3">
        <f>C15*D15</f>
      </c>
    </row>
    <row r="16" ht="20">
      <c r="A16" t="inlineStr" s="0">
        <is>
          <t>D-03</t>
        </is>
      </c>
      <c r="B16" t="inlineStr" s="0">
        <is>
          <t>Heavy Equipment / Boom Lift / Hoisting Rental</t>
        </is>
      </c>
      <c r="C16" s="0">
        <v>1</v>
      </c>
      <c r="D16" s="3">
        <v>3850.0</v>
      </c>
      <c r="E16" s="3">
        <f>C16*D16</f>
      </c>
    </row>
    <row r="17" ht="20">
      <c r="A17" t="inlineStr" s="0">
        <is>
          <t>D-04</t>
        </is>
      </c>
      <c r="B17" t="inlineStr" s="0">
        <is>
          <t>Mobilization, Site Safety, Dumpsters &amp; Clean-up</t>
        </is>
      </c>
      <c r="C17" s="0">
        <v>1</v>
      </c>
      <c r="D17" s="3">
        <v>2600.0</v>
      </c>
      <c r="E17" s="3">
        <f>C17*D17</f>
      </c>
    </row>
    <row r="18" ht="20">
      <c r="A18" t="inlineStr" s="0">
        <is>
          <t>D-05</t>
        </is>
      </c>
      <c r="B18" t="inlineStr" s="0">
        <is>
          <t>Specialty Sub-tier Vendors / Third-Party Testing</t>
        </is>
      </c>
      <c r="C18" s="0">
        <v>1</v>
      </c>
      <c r="D18" s="3">
        <v>1950.0</v>
      </c>
      <c r="E18" s="3">
        <f>C18*D18</f>
      </c>
    </row>
    <row r="19" ht="22" customHeight="1">
      <c r="A19" t="inlineStr" s="6">
        <is>
          <t>SUBTOTAL</t>
        </is>
      </c>
      <c r="B19" t="inlineStr" s="6">
        <is>
          <t>SUBTOTAL DIRECT PRIME ESTIMATE COSTS</t>
        </is>
      </c>
      <c r="C19" t="inlineStr" s="0">
        <is>
          <t/>
        </is>
      </c>
      <c r="D19" t="inlineStr" s="0">
        <is>
          <t/>
        </is>
      </c>
      <c r="E19" s="5">
        <f>SUM(E14:E18)</f>
      </c>
    </row>
    <row r="20" ht="14"/>
    <row r="21" ht="24" customHeight="1">
      <c r="A21" t="inlineStr" s="2">
        <is>
          <t>SECTION 3: MARKUPS &amp; FINAL COMMERCIAL BID</t>
        </is>
      </c>
      <c r="B21" t="inlineStr" s="2">
        <is>
          <t>MARGIN / RISK FACTOR</t>
        </is>
      </c>
      <c r="C21" t="inlineStr" s="2">
        <is>
          <t>PERCENTAGE</t>
        </is>
      </c>
      <c r="D21" t="inlineStr" s="2">
        <is>
          <t>APPLIED BASE</t>
        </is>
      </c>
      <c r="E21" t="inlineStr" s="2">
        <is>
          <t>AMOUNT ($)</t>
        </is>
      </c>
    </row>
    <row r="22" ht="20">
      <c r="A22" t="inlineStr" s="0">
        <is>
          <t>M-01</t>
        </is>
      </c>
      <c r="B22" t="inlineStr" s="0">
        <is>
          <t>General Conditions &amp; Office Overhead (10%)</t>
        </is>
      </c>
      <c r="C22" s="4">
        <v>0.1</v>
      </c>
      <c r="D22" t="inlineStr" s="0">
        <is>
          <t>Direct Subtotal</t>
        </is>
      </c>
      <c r="E22" s="3">
        <f>E19*C22</f>
      </c>
    </row>
    <row r="23" ht="20">
      <c r="A23" t="inlineStr" s="0">
        <is>
          <t>M-02</t>
        </is>
      </c>
      <c r="B23" t="inlineStr" s="0">
        <is>
          <t>Subcontractor Target Net Profit Margin (10%)</t>
        </is>
      </c>
      <c r="C23" s="4">
        <v>0.1</v>
      </c>
      <c r="D23" t="inlineStr" s="0">
        <is>
          <t>Direct Subtotal</t>
        </is>
      </c>
      <c r="E23" s="3">
        <f>E19*C23</f>
      </c>
    </row>
    <row r="24" ht="20">
      <c r="A24" t="inlineStr" s="0">
        <is>
          <t>M-03</t>
        </is>
      </c>
      <c r="B24" t="inlineStr" s="0">
        <is>
          <t>Unforeseen Scope &amp; Volatility Contingency (5%)</t>
        </is>
      </c>
      <c r="C24" s="4">
        <v>0.05</v>
      </c>
      <c r="D24" t="inlineStr" s="0">
        <is>
          <t>Direct Subtotal</t>
        </is>
      </c>
      <c r="E24" s="3">
        <f>E19*C24</f>
      </c>
    </row>
    <row r="25" ht="26" customHeight="1">
      <c r="A25" t="inlineStr" s="6">
        <is>
          <t>BID TOTAL</t>
        </is>
      </c>
      <c r="B25" t="inlineStr" s="6">
        <is>
          <t>TOTAL LUMP-SUM COMMERCIAL SUBCONTRACT BID PRICE</t>
        </is>
      </c>
      <c r="C25" t="inlineStr" s="6">
        <is>
          <t>25.0% Total Markup</t>
        </is>
      </c>
      <c r="D25" t="inlineStr" s="6">
        <is>
          <t>G702 Contract Sum</t>
        </is>
      </c>
      <c r="E25" s="5">
        <f>E19+E22+E23+E24</f>
      </c>
    </row>
    <row r="26" ht="20">
      <c r="A26" t="inlineStr" s="0">
        <is>
          <t>RETAINAGE</t>
        </is>
      </c>
      <c r="B26" t="inlineStr" s="0">
        <is>
          <t>Standard 10% Retainage Withheld by Owner/GC</t>
        </is>
      </c>
      <c r="C26" s="4">
        <v>0.1</v>
      </c>
      <c r="D26" t="inlineStr" s="0">
        <is>
          <t>Held to Final Completion</t>
        </is>
      </c>
      <c r="E26" s="3">
        <f>E25*C26</f>
      </c>
    </row>
    <row r="27" ht="24" customHeight="1">
      <c r="A27" t="inlineStr" s="6">
        <is>
          <t>NET CASH</t>
        </is>
      </c>
      <c r="B27" t="inlineStr" s="6">
        <is>
          <t>INITIAL PROGRESS BILLING REVENUE BASIS (90%)</t>
        </is>
      </c>
      <c r="C27" s="4">
        <v>0.9</v>
      </c>
      <c r="D27" t="inlineStr" s="0">
        <is>
          <t>Net Cash Inflow Basis</t>
        </is>
      </c>
      <c r="E27" s="5">
        <f>E25-E26</f>
      </c>
    </row>
  </sheetData>
</worksheet>
</file>

<file path=xl/worksheets/sheet2.xml><?xml version="1.0" encoding="utf-8"?>
<worksheet xmlns="http://schemas.openxmlformats.org/spreadsheetml/2006/main">
  <cols>
    <col min="1" max="1" width="14" customWidth="1"/>
    <col min="2" max="2" width="40" customWidth="1"/>
    <col min="3" max="3" width="28" customWidth="1"/>
    <col min="4" max="4" width="85" customWidth="1"/>
  </cols>
  <sheetData>
    <row r="1" ht="32" customHeight="1">
      <c r="A1" t="inlineStr" s="1">
        <is>
          <t>THE 7 CHANGE ORDER SHIELD CONTRACT RIDERS (DOC TV-DOC-PB2026)</t>
        </is>
      </c>
    </row>
    <row r="2" ht="20" customHeight="1">
      <c r="A2" t="inlineStr" s="7">
        <is>
          <t>Mandatory Commercial Subcontract Provisions &amp; Change Order Defense Clauses</t>
        </is>
      </c>
    </row>
    <row r="3" ht="14"/>
    <row r="4" ht="24" customHeight="1">
      <c r="A4" t="inlineStr" s="8">
        <is>
          <t>RIDER #</t>
        </is>
      </c>
      <c r="B4" t="inlineStr" s="8">
        <is>
          <t>PROTECTIVE CLAUSE TITLE</t>
        </is>
      </c>
      <c r="C4" t="inlineStr" s="8">
        <is>
          <t>AIA / AGC REF</t>
        </is>
      </c>
      <c r="D4" t="inlineStr" s="8">
        <is>
          <t>VERBATIM LEGAL CONTRACT SPECIFICATION</t>
        </is>
      </c>
    </row>
    <row r="5" ht="46" customHeight="1">
      <c r="A5" t="inlineStr" s="6">
        <is>
          <t>Rider 01</t>
        </is>
      </c>
      <c r="B5" t="inlineStr" s="6">
        <is>
          <t>Unforeseen &amp; Concealed Subsurface Conditions</t>
        </is>
      </c>
      <c r="C5" t="inlineStr" s="0">
        <is>
          <t>AIA A401 § 8.2 / A201 § 3.7.4</t>
        </is>
      </c>
      <c r="D5" t="inlineStr" s="0">
        <is>
          <t>If physical site conditions differ materially from contract drawings or represent latent subsurface/concealed anomalies, Subcontractor shall provide written notice within 48 hours. Contract sum and completion schedule shall be equitably adjusted via Change Order prior to proceeding.</t>
        </is>
      </c>
    </row>
    <row r="6" ht="46" customHeight="1">
      <c r="A6" t="inlineStr" s="6">
        <is>
          <t>Rider 02</t>
        </is>
      </c>
      <c r="B6" t="inlineStr" s="6">
        <is>
          <t>Delay, Suspension &amp; Acceleration Compensation</t>
        </is>
      </c>
      <c r="C6" t="inlineStr" s="0">
        <is>
          <t>AIA A401 § 8.3 / ConsensusDocs 750</t>
        </is>
      </c>
      <c r="D6" t="inlineStr" s="0">
        <is>
          <t>Subcontractor is entitled to equitable extension of time and financial recovery for extended jobsite general conditions, field supervision, and demobilization costs caused by GC delays, trade out-of-sequence pacing, or owner suspensions exceeding 5 calendar days.</t>
        </is>
      </c>
    </row>
    <row r="7" ht="46" customHeight="1">
      <c r="A7" t="inlineStr" s="6">
        <is>
          <t>Rider 03</t>
        </is>
      </c>
      <c r="B7" t="inlineStr" s="6">
        <is>
          <t>Strict 7-Day Written Directive Prerequisite</t>
        </is>
      </c>
      <c r="C7" t="inlineStr" s="0">
        <is>
          <t>AIA G701 / G714</t>
        </is>
      </c>
      <c r="D7" t="inlineStr" s="0">
        <is>
          <t>No extra work, design deviation, or scope alteration shall be performed without a prior written Change Order (AIA G701) or Construction Change Directive (AIA G714) signed by GC. Verbal field instructions shall not bind Subcontractor to uncompensated labor.</t>
        </is>
      </c>
    </row>
    <row r="8" ht="46" customHeight="1">
      <c r="A8" t="inlineStr" s="6">
        <is>
          <t>Rider 04</t>
        </is>
      </c>
      <c r="B8" t="inlineStr" s="6">
        <is>
          <t>Prompt 30-Day Pay-When-Paid Statutory Backstop</t>
        </is>
      </c>
      <c r="C8" t="inlineStr" s="0">
        <is>
          <t>UCC / State Prompt Pay Acts</t>
        </is>
      </c>
      <c r="D8" t="inlineStr" s="0">
        <is>
          <t>Progress payments must be remitted to Subcontractor within statutory deadlines or 30 days of invoice. Pay-when-paid clauses shall act solely as a reasonable timing mechanism and never as a condition precedent to absolute payment obligation.</t>
        </is>
      </c>
    </row>
    <row r="9" ht="46" customHeight="1">
      <c r="A9" t="inlineStr" s="6">
        <is>
          <t>Rider 05</t>
        </is>
      </c>
      <c r="B9" t="inlineStr" s="6">
        <is>
          <t>Overlapping Trade Interference &amp; Site Readiness</t>
        </is>
      </c>
      <c r="C9" t="inlineStr" s="0">
        <is>
          <t>AIA A401 § 4.3</t>
        </is>
      </c>
      <c r="D9" t="inlineStr" s="0">
        <is>
          <t>GC shall provide clear, unencumbered access to work areas with substrates verified in tolerance. Cumulative trade stacking, workspace crowding, or pacing interference shall entitle Subcontractor to documented productivity loss compensation.</t>
        </is>
      </c>
    </row>
    <row r="10" ht="46" customHeight="1">
      <c r="A10" t="inlineStr" s="6">
        <is>
          <t>Rider 06</t>
        </is>
      </c>
      <c r="B10" t="inlineStr" s="6">
        <is>
          <t>Material Price Volatility Escalation (&gt;5%)</t>
        </is>
      </c>
      <c r="C10" t="inlineStr" s="0">
        <is>
          <t>AGC Special Provision</t>
        </is>
      </c>
      <c r="D10" t="inlineStr" s="0">
        <is>
          <t>In the event verified trade commodity prices (copper, steel, PVC, roofing asphalt/insulation) increase more than 5% between bid date and purchase commitment, contract sum shall be adjusted to reflect documented net difference without markup penalty.</t>
        </is>
      </c>
    </row>
    <row r="11" ht="46" customHeight="1">
      <c r="A11" t="inlineStr" s="6">
        <is>
          <t>Rider 07</t>
        </is>
      </c>
      <c r="B11" t="inlineStr" s="6">
        <is>
          <t>Mutual Waiver of Consequential &amp; Liquidated Damages</t>
        </is>
      </c>
      <c r="C11" t="inlineStr" s="0">
        <is>
          <t>AIA A201 § 15.1.7 / A401</t>
        </is>
      </c>
      <c r="D11" t="inlineStr" s="0">
        <is>
          <t>Neither party shall be liable for indirect, incidental, or consequential damages (including business loss or financing costs). Subcontractor shall not be assessed prime contract liquidated damages unless delays are exclusively caused by Subcontractor fault.</t>
        </is>
      </c>
    </row>
  </sheetData>
</worksheet>
</file>

<file path=xl/worksheets/sheet3.xml><?xml version="1.0" encoding="utf-8"?>
<worksheet xmlns="http://schemas.openxmlformats.org/spreadsheetml/2006/main">
  <cols>
    <col min="1" max="1" width="8" customWidth="1"/>
    <col min="2" max="2" width="42" customWidth="1"/>
    <col min="3" max="3" width="22" customWidth="1"/>
    <col min="4" max="4" width="22" customWidth="1"/>
    <col min="5" max="5" width="22" customWidth="1"/>
    <col min="6" max="6" width="20" customWidth="1"/>
    <col min="7" max="7" width="24" customWidth="1"/>
    <col min="8" max="8" width="14" customWidth="1"/>
    <col min="9" max="9" width="22" customWidth="1"/>
    <col min="10" max="10" width="20" customWidth="1"/>
  </cols>
  <sheetData>
    <row r="1" ht="32" customHeight="1">
      <c r="A1" t="inlineStr" s="1">
        <is>
          <t>AIA DOCUMENT G702 / G703 MATCHING SCHEDULE OF VALUES (SOV)</t>
        </is>
      </c>
    </row>
    <row r="2" ht="20" customHeight="1">
      <c r="A2" t="inlineStr" s="7">
        <is>
          <t>Institutional Commercial Subcontractor Progress Application &amp; Certificate for Payment Model</t>
        </is>
      </c>
    </row>
    <row r="3" ht="14"/>
    <row r="4" ht="28" customHeight="1">
      <c r="A4" t="inlineStr" s="2">
        <is>
          <t>ITEM</t>
        </is>
      </c>
      <c r="B4" t="inlineStr" s="2">
        <is>
          <t>DESCRIPTION OF WORK</t>
        </is>
      </c>
      <c r="C4" t="inlineStr" s="2">
        <is>
          <t>SCHEDULED VALUE ($)</t>
        </is>
      </c>
      <c r="D4" t="inlineStr" s="2">
        <is>
          <t>WORK COMPLETED PREVIOUS ($)</t>
        </is>
      </c>
      <c r="E4" t="inlineStr" s="2">
        <is>
          <t>WORK COMPLETED THIS PERIOD ($)</t>
        </is>
      </c>
      <c r="F4" t="inlineStr" s="2">
        <is>
          <t>STORED MATERIALS ($)</t>
        </is>
      </c>
      <c r="G4" t="inlineStr" s="2">
        <is>
          <t>TOTAL COMPLETED &amp;amp; STORED ($)</t>
        </is>
      </c>
      <c r="H4" t="inlineStr" s="2">
        <is>
          <t>% (G/C)</t>
        </is>
      </c>
      <c r="I4" t="inlineStr" s="2">
        <is>
          <t>BALANCE TO FINISH ($)</t>
        </is>
      </c>
      <c r="J4" t="inlineStr" s="2">
        <is>
          <t>10% RETAINAGE ($)</t>
        </is>
      </c>
    </row>
    <row r="5" ht="20">
      <c r="A5" t="inlineStr" s="0">
        <is>
          <t>01</t>
        </is>
      </c>
      <c r="B5" t="inlineStr" s="0">
        <is>
          <t>Mobilization, Submittals &amp; Site Setup</t>
        </is>
      </c>
      <c r="C5" s="3">
        <v>3500.0</v>
      </c>
      <c r="D5" s="3">
        <v>3500.0</v>
      </c>
      <c r="E5" s="3">
        <v>0.0</v>
      </c>
      <c r="F5" s="3">
        <v>0.0</v>
      </c>
      <c r="G5" s="3">
        <f>D5+E5+F5</f>
      </c>
      <c r="H5" s="4">
        <f>G5/C5</f>
      </c>
      <c r="I5" s="3">
        <f>C5-G5</f>
      </c>
      <c r="J5" s="3">
        <f>G5*0.10</f>
      </c>
    </row>
    <row r="6" ht="20">
      <c r="A6" t="inlineStr" s="0">
        <is>
          <t>02</t>
        </is>
      </c>
      <c r="B6" t="inlineStr" s="0">
        <is>
          <t>Rough-In Conduit, Boxes &amp; Wall Feeders</t>
        </is>
      </c>
      <c r="C6" s="3">
        <v>14200.0</v>
      </c>
      <c r="D6" s="3">
        <v>14200.0</v>
      </c>
      <c r="E6" s="3">
        <v>0.0</v>
      </c>
      <c r="F6" s="3">
        <v>0.0</v>
      </c>
      <c r="G6" s="3">
        <f>D6+E6+F6</f>
      </c>
      <c r="H6" s="4">
        <f>G6/C6</f>
      </c>
      <c r="I6" s="3">
        <f>C6-G6</f>
      </c>
      <c r="J6" s="3">
        <f>G6*0.10</f>
      </c>
    </row>
    <row r="7" ht="20">
      <c r="A7" t="inlineStr" s="0">
        <is>
          <t>03</t>
        </is>
      </c>
      <c r="B7" t="inlineStr" s="0">
        <is>
          <t>Main Switchgear &amp; Distribution Panels</t>
        </is>
      </c>
      <c r="C7" s="3">
        <v>18500.0</v>
      </c>
      <c r="D7" s="3">
        <v>9250.0</v>
      </c>
      <c r="E7" s="3">
        <v>9250.0</v>
      </c>
      <c r="F7" s="3">
        <v>0.0</v>
      </c>
      <c r="G7" s="3">
        <f>D7+E7+F7</f>
      </c>
      <c r="H7" s="4">
        <f>G7/C7</f>
      </c>
      <c r="I7" s="3">
        <f>C7-G7</f>
      </c>
      <c r="J7" s="3">
        <f>G7*0.10</f>
      </c>
    </row>
    <row r="8" ht="20">
      <c r="A8" t="inlineStr" s="0">
        <is>
          <t>04</t>
        </is>
      </c>
      <c r="B8" t="inlineStr" s="0">
        <is>
          <t>Branch Circuit Wiring &amp; Homers</t>
        </is>
      </c>
      <c r="C8" s="3">
        <v>9400.0</v>
      </c>
      <c r="D8" s="3">
        <v>0.0</v>
      </c>
      <c r="E8" s="3">
        <v>4700.0</v>
      </c>
      <c r="F8" s="3">
        <v>2000.0</v>
      </c>
      <c r="G8" s="3">
        <f>D8+E8+F8</f>
      </c>
      <c r="H8" s="4">
        <f>G8/C8</f>
      </c>
      <c r="I8" s="3">
        <f>C8-G8</f>
      </c>
      <c r="J8" s="3">
        <f>G8*0.10</f>
      </c>
    </row>
    <row r="9" ht="20">
      <c r="A9" t="inlineStr" s="0">
        <is>
          <t>05</t>
        </is>
      </c>
      <c r="B9" t="inlineStr" s="0">
        <is>
          <t>Lighting Fixtures &amp; Smart Controls Install</t>
        </is>
      </c>
      <c r="C9" s="3">
        <v>7800.0</v>
      </c>
      <c r="D9" s="3">
        <v>0.0</v>
      </c>
      <c r="E9" s="3">
        <v>3900.0</v>
      </c>
      <c r="F9" s="3">
        <v>1500.0</v>
      </c>
      <c r="G9" s="3">
        <f>D9+E9+F9</f>
      </c>
      <c r="H9" s="4">
        <f>G9/C9</f>
      </c>
      <c r="I9" s="3">
        <f>C9-G9</f>
      </c>
      <c r="J9" s="3">
        <f>G9*0.10</f>
      </c>
    </row>
    <row r="10" ht="20">
      <c r="A10" t="inlineStr" s="0">
        <is>
          <t>06</t>
        </is>
      </c>
      <c r="B10" t="inlineStr" s="0">
        <is>
          <t>Testing, Meggering &amp; Final Punch List</t>
        </is>
      </c>
      <c r="C10" s="3">
        <v>4720.52</v>
      </c>
      <c r="D10" s="3">
        <v>0.0</v>
      </c>
      <c r="E10" s="3">
        <v>0.0</v>
      </c>
      <c r="F10" s="3">
        <v>0.0</v>
      </c>
      <c r="G10" s="3">
        <f>D10+E10+F10</f>
      </c>
      <c r="H10" s="4">
        <f>G10/C10</f>
      </c>
      <c r="I10" s="3">
        <f>C10-G10</f>
      </c>
      <c r="J10" s="3">
        <f>G10*0.10</f>
      </c>
    </row>
    <row r="11" ht="24" customHeight="1">
      <c r="A11" t="inlineStr" s="6">
        <is>
          <t>TOTAL</t>
        </is>
      </c>
      <c r="B11" t="inlineStr" s="6">
        <is>
          <t>TOTAL CONTRACT BILLING SUMMARY</t>
        </is>
      </c>
      <c r="C11" s="5">
        <f>SUM(C5:C10)</f>
      </c>
      <c r="D11" s="3">
        <f>SUM(D5:D10)</f>
      </c>
      <c r="E11" s="3">
        <f>SUM(E5:E10)</f>
      </c>
      <c r="F11" s="3">
        <f>SUM(F5:F10)</f>
      </c>
      <c r="G11" s="5">
        <f>SUM(G5:G10)</f>
      </c>
      <c r="H11" s="4">
        <f>G11/C11</f>
      </c>
      <c r="I11" s="5">
        <f>SUM(I5:I10)</f>
      </c>
      <c r="J11" s="5">
        <f>SUM(J5:J10)</f>
      </c>
    </row>
  </sheetData>
</worksheet>
</file>