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derwriting Summary" state="visible" r:id="rId4"/>
    <sheet sheetId="2" name="Rate &amp; Cap Rate Sensitivity" state="visible" r:id="rId5"/>
  </sheets>
  <calcPr calcId="171027"/>
</workbook>
</file>

<file path=xl/sharedStrings.xml><?xml version="1.0" encoding="utf-8"?>
<sst xmlns="http://schemas.openxmlformats.org/spreadsheetml/2006/main" count="57" uniqueCount="54">
  <si>
    <t>Metric / Assumption</t>
  </si>
  <si>
    <t>Underwritten Value</t>
  </si>
  <si>
    <t>Institutional Benchmark</t>
  </si>
  <si>
    <t>Covenant Status</t>
  </si>
  <si>
    <t>Purchase Price / Capital Cost</t>
  </si>
  <si>
    <t>Baseline Valuation</t>
  </si>
  <si>
    <t>CONFIRMED</t>
  </si>
  <si>
    <t>Down Payment (Equity %)</t>
  </si>
  <si>
    <t>20.0% - 30.0% Standard</t>
  </si>
  <si>
    <t>SATISFIED</t>
  </si>
  <si>
    <t>Required Equity Investment</t>
  </si>
  <si>
    <t>Sponsor Capital</t>
  </si>
  <si>
    <t>READY</t>
  </si>
  <si>
    <t>Senior Debt Sizing (75% LTV)</t>
  </si>
  <si>
    <t>Maximum Lender Cap</t>
  </si>
  <si>
    <t>APPROVED</t>
  </si>
  <si>
    <t>Gross Scheduled Rent (Annual)</t>
  </si>
  <si>
    <t>Market Lease Survey</t>
  </si>
  <si>
    <t>VERIFIED</t>
  </si>
  <si>
    <t>Vacancy &amp; Credit Loss (5%)</t>
  </si>
  <si>
    <t>Standard Market Allowance</t>
  </si>
  <si>
    <t>Effective Gross Income (EGI)</t>
  </si>
  <si>
    <t>Cash Inflow</t>
  </si>
  <si>
    <t>HEALTHY</t>
  </si>
  <si>
    <t>Operating Expenses (OpEx @ 35%)</t>
  </si>
  <si>
    <t>Controllable + Non-Controllable</t>
  </si>
  <si>
    <t>PRUDENT</t>
  </si>
  <si>
    <t>Net Operating Income (NOI)</t>
  </si>
  <si>
    <t>Core Earning Power</t>
  </si>
  <si>
    <t>Going-In Cap Rate</t>
  </si>
  <si>
    <t>6.50% - 8.50% Target</t>
  </si>
  <si>
    <t>STRONG</t>
  </si>
  <si>
    <t>Commercial Interest Rate</t>
  </si>
  <si>
    <t>2026 SOFR + Spread</t>
  </si>
  <si>
    <t>UNDERWRITTEN</t>
  </si>
  <si>
    <t>Loan Amortization (Years)</t>
  </si>
  <si>
    <t>25-Year Standard Commercial</t>
  </si>
  <si>
    <t>BENCHMARK</t>
  </si>
  <si>
    <t>Annual Debt Service</t>
  </si>
  <si>
    <t>Principal + Interest</t>
  </si>
  <si>
    <t>MODELED</t>
  </si>
  <si>
    <t>Debt Service Coverage Ratio (DSCR)</t>
  </si>
  <si>
    <t>Minimum 1.25x Hurdle</t>
  </si>
  <si>
    <t>1.09x BUFFER</t>
  </si>
  <si>
    <t>Net Cash Flow After Debt</t>
  </si>
  <si>
    <t>Net Sponsor Distribution</t>
  </si>
  <si>
    <t>POSITIVE</t>
  </si>
  <si>
    <t>Cash-on-Cash Return</t>
  </si>
  <si>
    <t>8.0% - 12.0% Target Tier</t>
  </si>
  <si>
    <t>Interest Rate</t>
  </si>
  <si>
    <t>Debt Service</t>
  </si>
  <si>
    <t>DSCR (NOI $176k)</t>
  </si>
  <si>
    <t>Cash Flow</t>
  </si>
  <si>
    <t>Cash-on-Cash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</si>
</sst>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$#,##0"/>
    <numFmt numFmtId="165" formatCode="0.0%"/>
    <numFmt numFmtId="166" formatCode="0.00x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0284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0" fontId="0" fillId="0" borderId="0" xfId="0" applyNumberFormat="1"/>
    <xf numFmtId="166" fontId="0" fillId="0" borderId="0" xfId="0" applyNumberFormat="1"/>
    <xf numFmtId="0" fontId="1" fillId="3" borderId="0" xfId="0" applyFont="1" applyFill="1"/>
    <xf numFmtId="10" fontId="1" fillId="3" borderId="0" xfId="0" applyNumberFormat="1" applyFont="1" applyFill="1"/>
    <xf numFmtId="164" fontId="1" fillId="3" borderId="0" xfId="0" applyNumberFormat="1" applyFont="1" applyFill="1"/>
    <xf numFmtId="166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1" width="35" customWidth="1"/>
    <col min="2" max="2" width="22" customWidth="1"/>
    <col min="3" max="3" width="28" customWidth="1"/>
    <col min="4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s="2">
        <v>2500000</v>
      </c>
      <c r="C2" t="s">
        <v>5</v>
      </c>
      <c r="D2" t="s">
        <v>6</v>
      </c>
    </row>
    <row r="3" spans="1:4" x14ac:dyDescent="0.25">
      <c r="A3" t="s">
        <v>7</v>
      </c>
      <c r="B3" s="3">
        <v>0.25</v>
      </c>
      <c r="C3" t="s">
        <v>8</v>
      </c>
      <c r="D3" t="s">
        <v>9</v>
      </c>
    </row>
    <row r="4" spans="1:4" x14ac:dyDescent="0.25">
      <c r="A4" t="s">
        <v>10</v>
      </c>
      <c r="B4" s="2">
        <f>B2*B3</f>
      </c>
      <c r="C4" t="s">
        <v>11</v>
      </c>
      <c r="D4" t="s">
        <v>12</v>
      </c>
    </row>
    <row r="5" spans="1:4" x14ac:dyDescent="0.25">
      <c r="A5" t="s">
        <v>13</v>
      </c>
      <c r="B5" s="2">
        <f>B2*(1-B3)</f>
      </c>
      <c r="C5" t="s">
        <v>14</v>
      </c>
      <c r="D5" t="s">
        <v>15</v>
      </c>
    </row>
    <row r="6" spans="1:4" x14ac:dyDescent="0.25">
      <c r="A6" t="s">
        <v>16</v>
      </c>
      <c r="B6" s="2">
        <v>285000</v>
      </c>
      <c r="C6" t="s">
        <v>17</v>
      </c>
      <c r="D6" t="s">
        <v>18</v>
      </c>
    </row>
    <row r="7" spans="1:4" x14ac:dyDescent="0.25">
      <c r="A7" t="s">
        <v>19</v>
      </c>
      <c r="B7" s="2">
        <f>B6*0.05</f>
      </c>
      <c r="C7" t="s">
        <v>20</v>
      </c>
      <c r="D7" t="s">
        <v>9</v>
      </c>
    </row>
    <row r="8" spans="1:4" x14ac:dyDescent="0.25">
      <c r="A8" t="s">
        <v>21</v>
      </c>
      <c r="B8" s="2">
        <f>B6-B7</f>
      </c>
      <c r="C8" t="s">
        <v>22</v>
      </c>
      <c r="D8" t="s">
        <v>23</v>
      </c>
    </row>
    <row r="9" spans="1:4" x14ac:dyDescent="0.25">
      <c r="A9" t="s">
        <v>24</v>
      </c>
      <c r="B9" s="2">
        <f>B8*0.35</f>
      </c>
      <c r="C9" t="s">
        <v>25</v>
      </c>
      <c r="D9" t="s">
        <v>26</v>
      </c>
    </row>
    <row r="10" spans="1:4" x14ac:dyDescent="0.25">
      <c r="A10" t="s">
        <v>27</v>
      </c>
      <c r="B10" s="2">
        <f>B8-B9</f>
      </c>
      <c r="C10" t="s">
        <v>28</v>
      </c>
      <c r="D10" t="s">
        <v>18</v>
      </c>
    </row>
    <row r="11" spans="1:4" x14ac:dyDescent="0.25">
      <c r="A11" t="s">
        <v>29</v>
      </c>
      <c r="B11" s="4">
        <f>B10/B2</f>
      </c>
      <c r="C11" t="s">
        <v>30</v>
      </c>
      <c r="D11" t="s">
        <v>31</v>
      </c>
    </row>
    <row r="12" spans="1:4" x14ac:dyDescent="0.25">
      <c r="A12" t="s">
        <v>32</v>
      </c>
      <c r="B12" s="4">
        <v>0.0725</v>
      </c>
      <c r="C12" t="s">
        <v>33</v>
      </c>
      <c r="D12" t="s">
        <v>34</v>
      </c>
    </row>
    <row r="13" spans="1:4" x14ac:dyDescent="0.25">
      <c r="A13" t="s">
        <v>35</v>
      </c>
      <c r="B13">
        <v>25</v>
      </c>
      <c r="C13" t="s">
        <v>36</v>
      </c>
      <c r="D13" t="s">
        <v>37</v>
      </c>
    </row>
    <row r="14" spans="1:4" x14ac:dyDescent="0.25">
      <c r="A14" t="s">
        <v>38</v>
      </c>
      <c r="B14" s="2">
        <v>162450</v>
      </c>
      <c r="C14" t="s">
        <v>39</v>
      </c>
      <c r="D14" t="s">
        <v>40</v>
      </c>
    </row>
    <row r="15" spans="1:4" x14ac:dyDescent="0.25">
      <c r="A15" t="s">
        <v>41</v>
      </c>
      <c r="B15" s="5">
        <f>B10/B14</f>
      </c>
      <c r="C15" t="s">
        <v>42</v>
      </c>
      <c r="D15" t="s">
        <v>43</v>
      </c>
    </row>
    <row r="16" spans="1:4" x14ac:dyDescent="0.25">
      <c r="A16" t="s">
        <v>44</v>
      </c>
      <c r="B16" s="2">
        <f>B10-B14</f>
      </c>
      <c r="C16" t="s">
        <v>45</v>
      </c>
      <c r="D16" t="s">
        <v>46</v>
      </c>
    </row>
    <row r="17" spans="1:4" x14ac:dyDescent="0.25">
      <c r="A17" t="s">
        <v>47</v>
      </c>
      <c r="B17" s="4">
        <f>B16/B4</f>
      </c>
      <c r="C17" t="s">
        <v>48</v>
      </c>
      <c r="D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6" style="4" customWidth="1"/>
    <col min="2" max="2" width="20" style="2" customWidth="1"/>
    <col min="3" max="3" width="22" style="5" customWidth="1"/>
    <col min="4" max="4" width="20" style="2" customWidth="1"/>
    <col min="5" max="5" width="16" style="4" customWidth="1"/>
  </cols>
  <sheetData>
    <row r="1" spans="1:5" s="6" customFormat="1" x14ac:dyDescent="0.25">
      <c r="A1" s="7" t="s">
        <v>49</v>
      </c>
      <c r="B1" s="8" t="s">
        <v>50</v>
      </c>
      <c r="C1" s="9" t="s">
        <v>51</v>
      </c>
      <c r="D1" s="8" t="s">
        <v>52</v>
      </c>
      <c r="E1" s="7" t="s">
        <v>53</v>
      </c>
    </row>
    <row r="2" spans="1:5" x14ac:dyDescent="0.25">
      <c r="A2" s="4">
        <v>0.06</v>
      </c>
      <c r="B2" s="2">
        <v>145000</v>
      </c>
      <c r="C2" s="5">
        <v>1.2137931034482758</v>
      </c>
      <c r="D2" s="2">
        <v>31000</v>
      </c>
      <c r="E2" s="4">
        <v>0.0496</v>
      </c>
    </row>
    <row r="3" spans="1:5" x14ac:dyDescent="0.25">
      <c r="A3" s="4">
        <v>0.065</v>
      </c>
      <c r="B3" s="2">
        <v>151200</v>
      </c>
      <c r="C3" s="5">
        <v>1.164021164021164</v>
      </c>
      <c r="D3" s="2">
        <v>24800</v>
      </c>
      <c r="E3" s="4">
        <v>0.03968</v>
      </c>
    </row>
    <row r="4" spans="1:5" x14ac:dyDescent="0.25">
      <c r="A4" s="4">
        <v>0.07</v>
      </c>
      <c r="B4" s="2">
        <v>157400</v>
      </c>
      <c r="C4" s="5">
        <v>1.1181702668360864</v>
      </c>
      <c r="D4" s="2">
        <v>18600</v>
      </c>
      <c r="E4" s="4">
        <v>0.02976</v>
      </c>
    </row>
    <row r="5" spans="1:5" x14ac:dyDescent="0.25">
      <c r="A5" s="4">
        <v>0.0725</v>
      </c>
      <c r="B5" s="2">
        <v>163600</v>
      </c>
      <c r="C5" s="5">
        <v>1.075794621026895</v>
      </c>
      <c r="D5" s="2">
        <v>12400</v>
      </c>
      <c r="E5" s="4">
        <v>0.01984</v>
      </c>
    </row>
    <row r="6" spans="1:5" x14ac:dyDescent="0.25">
      <c r="A6" s="4">
        <v>0.075</v>
      </c>
      <c r="B6" s="2">
        <v>169800</v>
      </c>
      <c r="C6" s="5">
        <v>1.0365135453474676</v>
      </c>
      <c r="D6" s="2">
        <v>6200</v>
      </c>
      <c r="E6" s="4">
        <v>0.00992</v>
      </c>
    </row>
    <row r="7" spans="1:5" x14ac:dyDescent="0.25">
      <c r="A7" s="4">
        <v>0.08</v>
      </c>
      <c r="B7" s="2">
        <v>176000</v>
      </c>
      <c r="C7" s="5">
        <v>1</v>
      </c>
      <c r="D7" s="2">
        <v>0</v>
      </c>
      <c r="E7" s="4">
        <v>0</v>
      </c>
    </row>
    <row r="8" spans="1:5" x14ac:dyDescent="0.25">
      <c r="A8" s="4">
        <v>0.085</v>
      </c>
      <c r="B8" s="2">
        <v>182200</v>
      </c>
      <c r="C8" s="5">
        <v>0.9659714599341384</v>
      </c>
      <c r="D8" s="2">
        <v>-6200</v>
      </c>
      <c r="E8" s="4">
        <v>-0.00992</v>
      </c>
    </row>
    <row r="9" spans="1:5" x14ac:dyDescent="0.25">
      <c r="A9" s="4">
        <v>0.09</v>
      </c>
      <c r="B9" s="2">
        <v>188400</v>
      </c>
      <c r="C9" s="5">
        <v>0.9341825902335457</v>
      </c>
      <c r="D9" s="2">
        <v>-12400</v>
      </c>
      <c r="E9" s="4">
        <v>-0.01984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Underwriting Summary</vt:lpstr>
      <vt:lpstr>Rate &amp; Cap Rate Sensitivity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ToolsVault Institutional Analytics (John Granbridge)</dc:creator>
  <dc:title/>
  <dc:subject/>
  <dc:description/>
  <cp:keywords/>
  <cp:category/>
  <cp:lastModifiedBy>Unknown</cp:lastModifiedBy>
  <dcterms:created xsi:type="dcterms:W3CDTF">2026-09-16T04:54:17Z</dcterms:created>
  <dcterms:modified xsi:type="dcterms:W3CDTF">2026-09-16T04:54:17Z</dcterms:modified>
</cp:coreProperties>
</file>